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<sst xmlns="http://schemas.openxmlformats.org/spreadsheetml/2006/main" count="45" uniqueCount="43">
  <si>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</si>
  <si>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</si>
  <si>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</si>
  <si>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</si>
  <si>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</si>
  <si>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</si>
  <si>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</si>
  <si>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</si>
  <si>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</si>
  <si>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</si>
  <si>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</si>
  <si>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</si>
  <si>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Total</t>
  </si>
  <si>
    <t>g/mol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</si>
  <si>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/mol</t>
    </r>
  </si>
  <si>
    <t>dV/dT</t>
  </si>
  <si>
    <t>dV/dP</t>
  </si>
  <si>
    <t>mol K</t>
  </si>
  <si>
    <r>
      <t>T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=</t>
    </r>
  </si>
  <si>
    <r>
      <t>V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at T&amp;P</t>
    </r>
  </si>
  <si>
    <r>
      <t>V</t>
    </r>
    <r>
      <rPr>
        <b/>
        <vertAlign val="subscript"/>
        <sz val="10"/>
        <rFont val="Arial"/>
        <family val="2"/>
      </rPr>
      <t>i</t>
    </r>
  </si>
  <si>
    <t>mol/100g</t>
  </si>
  <si>
    <t>g/100g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</si>
  <si>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/100g</t>
    </r>
  </si>
  <si>
    <t>Units</t>
  </si>
  <si>
    <r>
      <t>Y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</si>
  <si>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i</t>
    </r>
  </si>
  <si>
    <r>
      <t>V</t>
    </r>
    <r>
      <rPr>
        <vertAlign val="subscript"/>
        <sz val="10"/>
        <rFont val="Arial"/>
        <family val="2"/>
      </rPr>
      <t>liq</t>
    </r>
    <r>
      <rPr>
        <sz val="10"/>
        <rFont val="Arial"/>
        <family val="2"/>
      </rPr>
      <t xml:space="preserve"> = </t>
    </r>
    <r>
      <rPr>
        <sz val="10"/>
        <rFont val="Symbol"/>
        <family val="1"/>
      </rPr>
      <t>S</t>
    </r>
    <r>
      <rPr>
        <sz val="10"/>
        <rFont val="Arial"/>
        <family val="2"/>
      </rP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V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</si>
  <si>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P (MPa) =</t>
  </si>
  <si>
    <t>mol MPa</t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</si>
  <si>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cm</t>
    </r>
    <r>
      <rPr>
        <vertAlign val="superscript"/>
        <sz val="10"/>
        <rFont val="Arial"/>
        <family val="2"/>
      </rPr>
      <t>3</t>
    </r>
  </si>
  <si>
    <t>input data in arancione</t>
  </si>
  <si>
    <t>dati di compressibilità derivano da Kress e Carmichael (1991)</t>
  </si>
  <si>
    <t>Ossidi</t>
  </si>
  <si>
    <t>Peso. %</t>
  </si>
  <si>
    <t>Mol. peso.</t>
  </si>
  <si>
    <t xml:space="preserve"> Prop. Mol.</t>
  </si>
  <si>
    <r>
      <t>a 1400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</si>
  <si>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I dati di volume ed espansione termica derivano da Lange e Carmichael (1987) - H2O da Lange (1994)</t>
  </si>
  <si>
    <t>Foglio di Calcolo per la densità dei sistemi silicatici tramite metodologia proposta da Bottinga and Weill (1970)</t>
  </si>
  <si>
    <r>
      <t>Densità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</si>
  <si>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t>idrato</t>
  </si>
  <si>
    <t>anidro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</si>
</sst>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???.??"/>
    <numFmt numFmtId="165" formatCode="???.00"/>
    <numFmt numFmtId="166" formatCode="??0.00"/>
    <numFmt numFmtId="167" formatCode="?0.00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33" borderId="11" xfId="0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166" fontId="0" fillId="27" borderId="15" xfId="0" applyNumberFormat="1" applyFill="1" applyBorder="1" applyAlignment="1">
      <alignment/>
    </xf>
    <xf numFmtId="166" fontId="0" fillId="27" borderId="16" xfId="0" applyNumberFormat="1" applyFill="1" applyBorder="1" applyAlignment="1">
      <alignment/>
    </xf>
    <xf numFmtId="166" fontId="0" fillId="27" borderId="17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21</xdr:row>
      <xdr:rowOff>0</xdr:rowOff>
    </xdr:from>
    <xdr:to>
      <xdr:col>6</xdr:col>
      <xdr:colOff>533400</xdr:colOff>
      <xdr:row>21</xdr:row>
      <xdr:rowOff>0</xdr:rowOff>
    </xdr:to>
    <xdr:sp>
      <xdr:nvSpPr>
        <xdr:cNvPr id="1" name="Line 4"/>
        <xdr:cNvSpPr>
          <a:spLocks/>
        </xdr:cNvSpPr>
      </xdr:nvSpPr>
      <xdr:spPr>
        <a:xfrm>
          <a:off x="3200400" y="3581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533400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>
          <a:off x="3790950" y="3581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28575</xdr:rowOff>
    </xdr:from>
    <xdr:to>
      <xdr:col>4</xdr:col>
      <xdr:colOff>152400</xdr:colOff>
      <xdr:row>11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1914525" y="1714500"/>
          <a:ext cx="1143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zoomScale="150" zoomScaleNormal="150" zoomScalePageLayoutView="0" workbookViewId="0" topLeftCell="A1">
      <selection activeCell="M7" sqref="M7"/>
    </sheetView>
  </sheetViews>
  <sheetFormatPr defaultColWidth="8.8515625" defaultRowHeight="12.75"/>
  <cols>
    <col min="1" max="1" width="1.421875" style="0" customWidth="1"/>
    <col min="2" max="4" width="8.8515625" style="0" customWidth="1"/>
    <col min="5" max="5" width="10.00390625" style="0" customWidth="1"/>
    <col min="6" max="8" width="8.8515625" style="0" customWidth="1"/>
    <col min="9" max="9" width="11.00390625" style="0" customWidth="1"/>
    <col min="10" max="10" width="8.8515625" style="0" customWidth="1"/>
    <col min="11" max="11" width="0.9921875" style="0" customWidth="1"/>
  </cols>
  <sheetData>
    <row r="1" ht="7.5" customHeight="1"/>
    <row r="2" ht="12.75">
      <c r="B2" s="34" t="s">
        <v>39</v>
      </c>
    </row>
    <row r="3" ht="6" customHeight="1">
      <c r="B3" s="15"/>
    </row>
    <row r="4" spans="3:10" ht="15">
      <c r="C4" s="38" t="s">
        <v>31</v>
      </c>
      <c r="D4" s="39"/>
      <c r="I4" s="14" t="s">
        <v>18</v>
      </c>
      <c r="J4" s="15" t="s">
        <v>28</v>
      </c>
    </row>
    <row r="5" spans="5:10" ht="15">
      <c r="E5" s="2" t="s">
        <v>25</v>
      </c>
      <c r="F5" s="2" t="s">
        <v>20</v>
      </c>
      <c r="G5" s="12"/>
      <c r="H5" s="12"/>
      <c r="I5" s="28">
        <v>1200</v>
      </c>
      <c r="J5" s="29">
        <v>111</v>
      </c>
    </row>
    <row r="6" spans="2:11" ht="16.5" thickBot="1">
      <c r="B6" s="17" t="s">
        <v>33</v>
      </c>
      <c r="C6" s="18" t="s">
        <v>34</v>
      </c>
      <c r="D6" s="18" t="s">
        <v>35</v>
      </c>
      <c r="E6" s="18" t="s">
        <v>36</v>
      </c>
      <c r="F6" s="18" t="s">
        <v>37</v>
      </c>
      <c r="G6" s="19" t="s">
        <v>15</v>
      </c>
      <c r="H6" s="19" t="s">
        <v>16</v>
      </c>
      <c r="I6" s="18" t="s">
        <v>19</v>
      </c>
      <c r="J6" s="18" t="s">
        <v>26</v>
      </c>
      <c r="K6" s="2"/>
    </row>
    <row r="7" spans="2:11" ht="15">
      <c r="B7" t="s">
        <v>0</v>
      </c>
      <c r="C7" s="30">
        <v>49.2</v>
      </c>
      <c r="D7" s="3">
        <f>28.09+2*16</f>
        <v>60.09</v>
      </c>
      <c r="E7" s="11">
        <f>C7/D7</f>
        <v>0.818771842236645</v>
      </c>
      <c r="F7" s="11">
        <v>26.9</v>
      </c>
      <c r="G7" s="11">
        <v>0</v>
      </c>
      <c r="H7" s="13">
        <v>-1.89</v>
      </c>
      <c r="I7" s="16">
        <f>F7+G7*0.001*($I$5-1400)+H7*0.001*($J$5-0.1)</f>
        <v>26.690399</v>
      </c>
      <c r="J7" s="10">
        <f>E7*I7</f>
        <v>21.85334715926111</v>
      </c>
      <c r="K7" s="16"/>
    </row>
    <row r="8" spans="2:11" ht="15">
      <c r="B8" t="s">
        <v>1</v>
      </c>
      <c r="C8" s="31">
        <v>2.03</v>
      </c>
      <c r="D8" s="3">
        <v>79.88</v>
      </c>
      <c r="E8" s="11">
        <f>C8/D8</f>
        <v>0.02541311967951928</v>
      </c>
      <c r="F8" s="11">
        <v>23.16</v>
      </c>
      <c r="G8" s="11">
        <v>7.24</v>
      </c>
      <c r="H8" s="13">
        <v>-2.31</v>
      </c>
      <c r="I8" s="16">
        <f aca="true" t="shared" si="0" ref="I8:I18">F8+G8*0.001*($I$5-1400)+H8*0.001*($J$5-0.1)</f>
        <v>21.455821</v>
      </c>
      <c r="J8" s="10">
        <f aca="true" t="shared" si="1" ref="J8:J18">E8*I8</f>
        <v>0.5452593468953431</v>
      </c>
      <c r="K8" s="16"/>
    </row>
    <row r="9" spans="2:11" ht="15">
      <c r="B9" t="s">
        <v>2</v>
      </c>
      <c r="C9" s="31">
        <v>16.1</v>
      </c>
      <c r="D9" s="3">
        <f>2*26.98+3*16</f>
        <v>101.96000000000001</v>
      </c>
      <c r="E9" s="11">
        <f>C9/D9</f>
        <v>0.15790506080816005</v>
      </c>
      <c r="F9" s="11">
        <v>37.11</v>
      </c>
      <c r="G9" s="11">
        <v>2.62</v>
      </c>
      <c r="H9" s="13">
        <v>-2.26</v>
      </c>
      <c r="I9" s="16">
        <f t="shared" si="0"/>
        <v>36.335366</v>
      </c>
      <c r="J9" s="10">
        <f t="shared" si="1"/>
        <v>5.737538177716751</v>
      </c>
      <c r="K9" s="16"/>
    </row>
    <row r="10" spans="2:11" ht="15">
      <c r="B10" t="s">
        <v>3</v>
      </c>
      <c r="C10" s="31">
        <v>2.72</v>
      </c>
      <c r="D10" s="3">
        <f>2*55.85+3*16</f>
        <v>159.7</v>
      </c>
      <c r="E10" s="11">
        <f>C10/D10</f>
        <v>0.017031934877896057</v>
      </c>
      <c r="F10" s="11">
        <v>42.13</v>
      </c>
      <c r="G10" s="11">
        <v>9.09</v>
      </c>
      <c r="H10" s="13">
        <v>-2.53</v>
      </c>
      <c r="I10" s="16">
        <f t="shared" si="0"/>
        <v>40.031423000000004</v>
      </c>
      <c r="J10" s="10">
        <f t="shared" si="1"/>
        <v>0.6818125896055105</v>
      </c>
      <c r="K10" s="16"/>
    </row>
    <row r="11" spans="2:11" ht="12.75">
      <c r="B11" t="s">
        <v>4</v>
      </c>
      <c r="C11" s="31">
        <v>7.77</v>
      </c>
      <c r="D11" s="3">
        <f>55.85+16</f>
        <v>71.85</v>
      </c>
      <c r="E11" s="11">
        <f>C11/D11+C12/D12</f>
        <v>0.11067931793341193</v>
      </c>
      <c r="F11" s="11">
        <v>13.65</v>
      </c>
      <c r="G11" s="11">
        <v>2.92</v>
      </c>
      <c r="H11" s="13">
        <v>-0.45</v>
      </c>
      <c r="I11" s="16">
        <f t="shared" si="0"/>
        <v>13.016095</v>
      </c>
      <c r="J11" s="10">
        <f t="shared" si="1"/>
        <v>1.4406125167564934</v>
      </c>
      <c r="K11" s="16"/>
    </row>
    <row r="12" spans="2:11" ht="12.75">
      <c r="B12" t="s">
        <v>5</v>
      </c>
      <c r="C12" s="31">
        <v>0.18</v>
      </c>
      <c r="D12" s="3">
        <f>54.94+16</f>
        <v>70.94</v>
      </c>
      <c r="E12" s="11"/>
      <c r="F12" s="11"/>
      <c r="G12" s="11"/>
      <c r="H12" s="13"/>
      <c r="I12" s="16">
        <f t="shared" si="0"/>
        <v>0</v>
      </c>
      <c r="J12" s="10"/>
      <c r="K12" s="16"/>
    </row>
    <row r="13" spans="2:11" ht="12.75">
      <c r="B13" t="s">
        <v>6</v>
      </c>
      <c r="C13" s="31">
        <v>6.44</v>
      </c>
      <c r="D13" s="3">
        <f>24.305+16</f>
        <v>40.305</v>
      </c>
      <c r="E13" s="11">
        <f aca="true" t="shared" si="2" ref="E13:E18">C13/D13</f>
        <v>0.15978166480585537</v>
      </c>
      <c r="F13" s="11">
        <v>11.45</v>
      </c>
      <c r="G13" s="11">
        <v>2.62</v>
      </c>
      <c r="H13" s="13">
        <v>0.27</v>
      </c>
      <c r="I13" s="16">
        <f t="shared" si="0"/>
        <v>10.955942999999998</v>
      </c>
      <c r="J13" s="10">
        <f t="shared" si="1"/>
        <v>1.750558812058057</v>
      </c>
      <c r="K13" s="16"/>
    </row>
    <row r="14" spans="2:11" ht="12.75">
      <c r="B14" t="s">
        <v>7</v>
      </c>
      <c r="C14" s="31">
        <v>10.5</v>
      </c>
      <c r="D14" s="3">
        <f>40.08+16</f>
        <v>56.08</v>
      </c>
      <c r="E14" s="11">
        <f t="shared" si="2"/>
        <v>0.18723252496433668</v>
      </c>
      <c r="F14" s="11">
        <v>16.57</v>
      </c>
      <c r="G14" s="11">
        <v>2.92</v>
      </c>
      <c r="H14" s="13">
        <v>0.34</v>
      </c>
      <c r="I14" s="16">
        <f t="shared" si="0"/>
        <v>16.023706</v>
      </c>
      <c r="J14" s="10">
        <f t="shared" si="1"/>
        <v>3.0001589336661914</v>
      </c>
      <c r="K14" s="16"/>
    </row>
    <row r="15" spans="2:11" ht="15">
      <c r="B15" t="s">
        <v>8</v>
      </c>
      <c r="C15" s="31">
        <v>3.01</v>
      </c>
      <c r="D15" s="3">
        <f>2*22.99+16</f>
        <v>61.98</v>
      </c>
      <c r="E15" s="11">
        <f t="shared" si="2"/>
        <v>0.04856405292029687</v>
      </c>
      <c r="F15" s="11">
        <v>28.78</v>
      </c>
      <c r="G15" s="11">
        <v>7.41</v>
      </c>
      <c r="H15" s="13">
        <v>-2.4</v>
      </c>
      <c r="I15" s="16">
        <f t="shared" si="0"/>
        <v>27.031840000000003</v>
      </c>
      <c r="J15" s="10">
        <f t="shared" si="1"/>
        <v>1.3127757082929978</v>
      </c>
      <c r="K15" s="16"/>
    </row>
    <row r="16" spans="2:11" ht="15">
      <c r="B16" t="s">
        <v>9</v>
      </c>
      <c r="C16" s="31">
        <v>0.14</v>
      </c>
      <c r="D16" s="3">
        <f>2*39.1+16</f>
        <v>94.2</v>
      </c>
      <c r="E16" s="11">
        <f t="shared" si="2"/>
        <v>0.00148619957537155</v>
      </c>
      <c r="F16" s="11">
        <v>45.84</v>
      </c>
      <c r="G16" s="11">
        <v>11.91</v>
      </c>
      <c r="H16" s="13">
        <v>-6.75</v>
      </c>
      <c r="I16" s="16">
        <f t="shared" si="0"/>
        <v>42.709425</v>
      </c>
      <c r="J16" s="10">
        <f t="shared" si="1"/>
        <v>0.06347472929936307</v>
      </c>
      <c r="K16" s="16"/>
    </row>
    <row r="17" spans="2:11" ht="15">
      <c r="B17" t="s">
        <v>10</v>
      </c>
      <c r="C17" s="31">
        <v>0.23</v>
      </c>
      <c r="D17" s="3">
        <f>2*30.97+5*16</f>
        <v>141.94</v>
      </c>
      <c r="E17" s="11">
        <f t="shared" si="2"/>
        <v>0.0016204029871776807</v>
      </c>
      <c r="F17" s="11"/>
      <c r="G17" s="11"/>
      <c r="H17" s="11"/>
      <c r="I17" s="16">
        <f t="shared" si="0"/>
        <v>0</v>
      </c>
      <c r="J17" s="10">
        <f t="shared" si="1"/>
        <v>0</v>
      </c>
      <c r="K17" s="16"/>
    </row>
    <row r="18" spans="2:11" ht="15">
      <c r="B18" t="s">
        <v>11</v>
      </c>
      <c r="C18" s="32">
        <v>1.65</v>
      </c>
      <c r="D18" s="6">
        <f>2*1.01+16</f>
        <v>18.02</v>
      </c>
      <c r="E18" s="10">
        <f t="shared" si="2"/>
        <v>0.09156492785793563</v>
      </c>
      <c r="F18" s="10">
        <v>17</v>
      </c>
      <c r="G18" s="10"/>
      <c r="H18" s="10"/>
      <c r="I18" s="16">
        <f t="shared" si="0"/>
        <v>17</v>
      </c>
      <c r="J18" s="10">
        <f t="shared" si="1"/>
        <v>1.5566037735849056</v>
      </c>
      <c r="K18" s="16"/>
    </row>
    <row r="19" ht="8.25" customHeight="1">
      <c r="K19" s="9"/>
    </row>
    <row r="20" spans="2:13" ht="15">
      <c r="B20" t="s">
        <v>12</v>
      </c>
      <c r="C20" s="7">
        <f>SUM(C7:C18)</f>
        <v>99.97000000000003</v>
      </c>
      <c r="E20" s="10">
        <f>SUM(E7:E18)</f>
        <v>1.6200510486466062</v>
      </c>
      <c r="F20" s="5"/>
      <c r="I20" s="4" t="s">
        <v>27</v>
      </c>
      <c r="J20" s="10">
        <f>SUM(J7:J18)</f>
        <v>37.94214174713672</v>
      </c>
      <c r="K20" s="8"/>
      <c r="L20" s="1"/>
      <c r="M20" s="1"/>
    </row>
    <row r="21" spans="2:10" ht="15">
      <c r="B21" t="s">
        <v>24</v>
      </c>
      <c r="C21" s="9" t="s">
        <v>22</v>
      </c>
      <c r="D21" s="8" t="s">
        <v>13</v>
      </c>
      <c r="E21" s="9" t="s">
        <v>21</v>
      </c>
      <c r="F21" s="9" t="s">
        <v>14</v>
      </c>
      <c r="G21" s="27" t="s">
        <v>30</v>
      </c>
      <c r="H21" s="27" t="s">
        <v>30</v>
      </c>
      <c r="I21" s="9" t="s">
        <v>14</v>
      </c>
      <c r="J21" s="9" t="s">
        <v>23</v>
      </c>
    </row>
    <row r="22" spans="7:8" ht="12.75">
      <c r="G22" s="9" t="s">
        <v>17</v>
      </c>
      <c r="H22" s="9" t="s">
        <v>29</v>
      </c>
    </row>
    <row r="23" ht="6.75" customHeight="1"/>
    <row r="24" spans="6:9" ht="15">
      <c r="F24" s="35" t="s">
        <v>40</v>
      </c>
      <c r="G24" s="22"/>
      <c r="H24" s="23">
        <f>100/J20</f>
        <v>2.635591861588742</v>
      </c>
      <c r="I24" s="36" t="s">
        <v>41</v>
      </c>
    </row>
    <row r="25" spans="6:9" ht="12.75">
      <c r="F25" s="24"/>
      <c r="G25" s="25"/>
      <c r="H25" s="26">
        <f>100/(J20-J18)</f>
        <v>2.74834468773524</v>
      </c>
      <c r="I25" s="37" t="s">
        <v>42</v>
      </c>
    </row>
    <row r="26" ht="5.25" customHeight="1">
      <c r="H26" s="21"/>
    </row>
    <row r="27" ht="12.75">
      <c r="B27" s="20"/>
    </row>
    <row r="28" ht="12.75">
      <c r="B28" s="20"/>
    </row>
    <row r="30" ht="12.75">
      <c r="B30" s="33" t="s">
        <v>38</v>
      </c>
    </row>
    <row r="31" ht="12.75">
      <c r="B31" t="s">
        <v>32</v>
      </c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drawing r:id="rId3"/>
  <legacyDrawing r:id="rId2"/>
  <oleObjects>
    <oleObject progId="Equation.DSMT4" shapeId="5584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Winter</dc:creator>
  <cp:keywords/>
  <dc:description/>
  <cp:lastModifiedBy>Lettera Meccanica</cp:lastModifiedBy>
  <dcterms:created xsi:type="dcterms:W3CDTF">2005-09-04T00:19:24Z</dcterms:created>
  <dcterms:modified xsi:type="dcterms:W3CDTF">2024-03-12T10:26:58Z</dcterms:modified>
  <cp:category/>
  <cp:version/>
  <cp:contentType/>
  <cp:contentStatus/>
</cp:coreProperties>
</file>